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rrhill\staff$\ehiltonpeet\EHT\Assistant Head work\Pupil Premium\spending for website\"/>
    </mc:Choice>
  </mc:AlternateContent>
  <bookViews>
    <workbookView xWindow="0" yWindow="0" windowWidth="19200" windowHeight="12120"/>
  </bookViews>
  <sheets>
    <sheet name="Sheet1" sheetId="1" r:id="rId1"/>
  </sheets>
  <definedNames>
    <definedName name="_xlnm.Print_Area" localSheetId="0">Sheet1!$B$1:$I$28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1" l="1"/>
  <c r="H5" i="1"/>
  <c r="H6" i="1"/>
  <c r="H7" i="1"/>
  <c r="H8" i="1"/>
  <c r="H9" i="1"/>
  <c r="H11" i="1"/>
  <c r="H12" i="1"/>
  <c r="H13" i="1"/>
  <c r="H14" i="1"/>
  <c r="H15" i="1"/>
  <c r="H16" i="1"/>
  <c r="G28" i="1" l="1"/>
  <c r="H28" i="1" s="1"/>
  <c r="G27" i="1"/>
  <c r="H27" i="1" s="1"/>
  <c r="G26" i="1"/>
  <c r="H26" i="1" s="1"/>
  <c r="G25" i="1"/>
  <c r="H25" i="1" s="1"/>
  <c r="G24" i="1"/>
  <c r="H24" i="1" s="1"/>
  <c r="G23" i="1"/>
  <c r="H23" i="1" s="1"/>
  <c r="G22" i="1"/>
  <c r="H22" i="1" s="1"/>
  <c r="G21" i="1"/>
  <c r="H21" i="1" s="1"/>
  <c r="G18" i="1"/>
  <c r="H18" i="1" s="1"/>
  <c r="G29" i="1" l="1"/>
</calcChain>
</file>

<file path=xl/sharedStrings.xml><?xml version="1.0" encoding="utf-8"?>
<sst xmlns="http://schemas.openxmlformats.org/spreadsheetml/2006/main" count="104" uniqueCount="100">
  <si>
    <t>Intervention/Support Programmes</t>
  </si>
  <si>
    <t>Intended Impact</t>
  </si>
  <si>
    <t>Cost Centre (internal reference only)</t>
  </si>
  <si>
    <t>To provide students with assistance for uniform and other resources where financial difficulty exists</t>
  </si>
  <si>
    <t>Attendance Officer (internal)</t>
  </si>
  <si>
    <t>To improve the attendance of students and offer non-attendees a pathway to return to school</t>
  </si>
  <si>
    <t>To ensure that students attend school, allowing them to learn and therefore reach their potential</t>
  </si>
  <si>
    <t>included in Admin salaries</t>
  </si>
  <si>
    <t>To improve the relationships between students, parents and school</t>
  </si>
  <si>
    <t>Develop better relations between parents and students and encourage aspiration and participation</t>
  </si>
  <si>
    <t>Included in ESS salaries</t>
  </si>
  <si>
    <t>To ensure that students are given support for their time both in &amp; out of school.  To help with the development of any vulnerable groups</t>
  </si>
  <si>
    <t>Ensure there is a support network available for vulnerable students and the opportunity to development a support network when required</t>
  </si>
  <si>
    <t>Teaching Assistants</t>
  </si>
  <si>
    <t>To ensure students with high SEN needs are given support during lessons</t>
  </si>
  <si>
    <t>TA2 salary</t>
  </si>
  <si>
    <t>Data Assessment/ Tracking</t>
  </si>
  <si>
    <t>Examinations &amp; Data Assessment.  To track the progress of students &amp; the gain from the PP initiatives</t>
  </si>
  <si>
    <t>To report on the success of particular initiatives and identify areas of strengths and weaknesses</t>
  </si>
  <si>
    <t>Pastoral Care</t>
  </si>
  <si>
    <t>Transition &amp; Intervention Management. To manage and improve the parent, student &amp; school relationship</t>
  </si>
  <si>
    <t>Develop better relations between parents and students.</t>
  </si>
  <si>
    <t xml:space="preserve">Business Management </t>
  </si>
  <si>
    <t>Finance, Admin, Senior Management</t>
  </si>
  <si>
    <t xml:space="preserve">To develop a balanced intervention </t>
  </si>
  <si>
    <t>Included in Admin</t>
  </si>
  <si>
    <t>Pupil Premium Mentor</t>
  </si>
  <si>
    <t>Nick Beale</t>
  </si>
  <si>
    <t>Included in Teaching salaries</t>
  </si>
  <si>
    <t>To ensure all PP students have detailed information on future career paths and courses. Increase aspiration. Early focus on the future.</t>
  </si>
  <si>
    <t>Careers guidance speakers and appointments</t>
  </si>
  <si>
    <t>Academic Mentors</t>
  </si>
  <si>
    <t>Pupil Premium Allocated for 2017/18</t>
  </si>
  <si>
    <t>Included in Admin salaries</t>
  </si>
  <si>
    <t xml:space="preserve">Included in HLTA salary </t>
  </si>
  <si>
    <t>Barrier to learning</t>
  </si>
  <si>
    <t>Summer school with a focus on literacy and numeracy. 1 week in summer holiday for new year 7s to  understanding of PPG support. Meet each other and staff, build confidence and understanding levels</t>
  </si>
  <si>
    <t>Purchase of Chromebooks in line with the Carr Hill Chromebook scheme.</t>
  </si>
  <si>
    <t>PP students are less likely to be able to access online resources as they are less likely to own their own IT device.</t>
  </si>
  <si>
    <t>Students lacking resources and equipment to effectively participate in lessons and increased demerits for lack of basic equipment.</t>
  </si>
  <si>
    <t>To buy in the services of an external children's counsellor - 360.</t>
  </si>
  <si>
    <t>Provision of a late bus, leaving school approximately one hour after the standard school day ends.</t>
  </si>
  <si>
    <t>To increase grades and narrow the academic progress gap.</t>
  </si>
  <si>
    <t>To reduce the number of demerits issued to PP students. To increase grades and narrow the academic progress gap.</t>
  </si>
  <si>
    <t>To allow all students the opportunity to enjoy a safe working environment outside of teaching hours ultimately decreasing the number of homework demerits received by PP students. To increase grades and narrow the academic progress gap.</t>
  </si>
  <si>
    <t>Raise awareness of PP funding. To improve literacy and numeracy. To reduce the summer dip effect. To increase grades and narrow the academic progress gap.</t>
  </si>
  <si>
    <t>Ensuring that all students have access to suitable facilities in order to progress both in ICT and other subjects. To increase grades and narrow the academic progress gap.</t>
  </si>
  <si>
    <t>To ensure that all students feel part of the school community. To increase grades and narrow the academic progress gap.</t>
  </si>
  <si>
    <t>To ensure that students can attend school/activities/events in the event of hardship. To increase grades and narrow the academic progress gap.</t>
  </si>
  <si>
    <t>Students suffer mental health problems leading to poorer attendance and less concentration in lessons.</t>
  </si>
  <si>
    <t>Students who attended Summer School are making more progress than those who were invited but did not attend. Those who attended have a collective P8 score -2.49 whilst those students who were invited to attend but did not, collectively have a P8 score of -2.72</t>
  </si>
  <si>
    <t>To improve mental health, ultimately leading to improved attendance, increased concentration in class, increased grades and narrowing of the academic progress gap.</t>
  </si>
  <si>
    <t xml:space="preserve">Breakfast Club to be supervised before school by PP Mentor. </t>
  </si>
  <si>
    <t>Some students identified as having poor memory which impacts their ability to remember information.</t>
  </si>
  <si>
    <t>Mike Conlon sessions on improving memory/memory techniques.</t>
  </si>
  <si>
    <t>Students unable to participate in after school activities ranging from subject intervention sessions to homework club due to their inability to get home afterwards.</t>
  </si>
  <si>
    <t>Some students do not get breakfast before school which can impact on concentration and behaviour within lesson. Our disadvantaged students are 18% more likely to receive a demerit than our non-disadvanatged students. Particular focus on Y11 as only 3 students attend on a regular basis.</t>
  </si>
  <si>
    <t>Update February 2018 - 18 PP students now take music lessons.</t>
  </si>
  <si>
    <t>There is an academic gap between PP and non-PP students based on KS2 results at entry. In Year 7 the average reading and maths score is 102 for the non-disadvantgaed, whilst disadvantaged is 96. In Year 8 the average fine level for the disadvantaged is 4.49 and non-disadvantaged is 4.88. In Year 9 the average fine level for the disadvantaged is 4.45 and non-disadvantagd is 4.88. In Year 10 the average for the disadvantaged is 4.82 and non-disadvantaged is 5.00. In Year 11 the average for the disadvantaged is 4.73 and non-disadvantaged is 4.88.</t>
  </si>
  <si>
    <t>There is a Year 7 academic gap between PP and non-PP students based on KS2 results at entry. Average reading and maths score is 102 for the non-disadvantgaed, whilst disadvantaged is 96.</t>
  </si>
  <si>
    <t>To ensure that all students reach their potential, and provides specialist support for students who may be struggling. To ultimately increase grades and narrow the academic progress gap.</t>
  </si>
  <si>
    <t>To improve memory leading to an increase in grades and narrow the academic progress gap.</t>
  </si>
  <si>
    <t>Actual impact (to be finalised after exam results in summer 2018)</t>
  </si>
  <si>
    <t xml:space="preserve">Update February 2018 - Year 7 P8 disadvantaged -2.56, non disadvantaged -2.79. Year 8 disadvantaged -2.01, non disadvantaged -1.96. Year 9 disadvantaged -1.18, non disadvantaged -1.30. Year 10 disadvantaged -0.62, non disadavantaged -0.15. Year 11 disadvantaged -0.72, non disadvantaged -0.43.  </t>
  </si>
  <si>
    <t>Time scale</t>
  </si>
  <si>
    <t>Counselling in place for Autumn half term 2</t>
  </si>
  <si>
    <t>Late bus provision reviewed each half term, including stops and usage of Coastal Coaches/School minibus.</t>
  </si>
  <si>
    <t>Progress reviewed each half term on production of PA data.</t>
  </si>
  <si>
    <t>Progress of Summer School students in years 7 and 8 reviewed each term on production of PA data.</t>
  </si>
  <si>
    <t>Impact on demerits and progress reviewed each term.</t>
  </si>
  <si>
    <t xml:space="preserve">PP students are more likely to receive demerits for homework than non-PP students. They are also less liekly than non-PP students to have a quiet space to work at home. </t>
  </si>
  <si>
    <t>Impact on homework demerits and progress reviewed each half term on production of PA data.</t>
  </si>
  <si>
    <t xml:space="preserve">Sessions to take place during Spring half term 1. Impact on grades and progress reviewed at April PA and on release of the Summer results. </t>
  </si>
  <si>
    <t>Some PP students have lower career aspirations than some non-PP students. Nationally disadvantaged are more likely to become NEET Post 16.</t>
  </si>
  <si>
    <t xml:space="preserve">Support for EAL PP students and inspiration/aspiration. Michael Conlon, Marta Ajiteru, Chris Short, Nick Beale, Military speakers, Speakers for schools, HE days. Introduce Higher Education to disadvantaged at an early stage. Visits to local University Edge Hill to take part in Aspire to HE day for Year 8 and 9 and HE Futures Days for Year 10 and 11. </t>
  </si>
  <si>
    <t>Disadvantaged students to sign up alongside non-dsiadvantaged during Autumn term. Roll out to take place Autumn half term 2. Progress impact to be monitored each PA data point.</t>
  </si>
  <si>
    <t>Update January 2018 - 81% of eligible disadvantaged students have signed up to the PP Chromebook scheme.</t>
  </si>
  <si>
    <t>Year 10 HE day to UCLAN to take place Spring term 1. Year 8 and 9 HE day at UCLAN to take plae Spring hafl term 2. Progress of those attendees to be monitored at each PA point.</t>
  </si>
  <si>
    <t>Demerits to be monitored termly.</t>
  </si>
  <si>
    <t xml:space="preserve">2 assemblies to take during Autumn term to promote music lessons. </t>
  </si>
  <si>
    <t xml:space="preserve">Additional tuition through drop-in sessions and organised intervention activities at both KS3 and KS4 so students are able to be tutored in smaller groups at lunchtimes. Small group and 1-2-1 mentoring with PP mentor to take place. </t>
  </si>
  <si>
    <t>PP students are less likely to take part in school trips than non-PP</t>
  </si>
  <si>
    <t>PP students are less likely to take part in extra-curricular activities than non-PP, including music lessons.</t>
  </si>
  <si>
    <t xml:space="preserve">Funding for out-of-school planned curriculum and non-curriculum activities. </t>
  </si>
  <si>
    <t>To increase pupil participation and confidence outside the classroom, and ensure that every student has the opportunity to take part in activities. To increase grades and narrow the academic progress gap.</t>
  </si>
  <si>
    <t xml:space="preserve">Funding for peripatetic music lessons. Increase the number of PP students accessing peripatetic music lessons by 5, to take the total from 8 at the start of the academic year to 13 by the end of the academic year. </t>
  </si>
  <si>
    <t>To ensure PP students are able to be fully immersed in music opportunities within school. To increase grades and narrow the academic progress gap.</t>
  </si>
  <si>
    <t>Teaching staff to be reminded of funding arrangements for Pupil Premium students during Autumn half term 1. Pupil Premium information days to be held with all year groups 7-10 during Autumn half term 2 and Spring half term 1 which include a reminder of the funding opportunities available to them.</t>
  </si>
  <si>
    <t>Update March 2018 Persistant Absence stands at 18.4% up to the end of Spring half term 1 a reduction from December 2017 when the figure was over 20% and at the same point last year the figure stood at 29.25%</t>
  </si>
  <si>
    <t>Provide homework club</t>
  </si>
  <si>
    <t>Included in salary costs</t>
  </si>
  <si>
    <t>carried forward to 18/19</t>
  </si>
  <si>
    <t>Free School Meals</t>
  </si>
  <si>
    <t>Salary Costs</t>
  </si>
  <si>
    <t>Disadvantaged students have lower attendance</t>
  </si>
  <si>
    <t>Carr Hill High School &amp; Sixth Form Centre - Actual Pupil Premium 2017/18</t>
  </si>
  <si>
    <t>Students in Year 8 who attend have increased their progress 8 scores by 0.15 since sessions began. Students in Year 9 who attend have increased their progress 8 scores by 0.2 since sessions began.</t>
  </si>
  <si>
    <t xml:space="preserve">Students who attended the sessions have improved their Progress 8 scores collectively by 0.15 </t>
  </si>
  <si>
    <t>105 school trips have been partly funded from PP funds allowing these students to benefit from the educational opportunities these trips provide. Trips have included Royal Shakespeare plays, geography fieldtrips, drama thetare visits and international cultural trips.</t>
  </si>
  <si>
    <t>Total Spend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</si>
</sst>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quot;£&quot;#,##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2"/>
      <color theme="1"/>
      <name val="Calibri"/>
      <family val="2"/>
      <scheme val="minor"/>
    </font>
    <font>
      <b/>
      <sz val="2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8">
    <xf numFmtId="0" fontId="0" fillId="0" borderId="0" xfId="0"/>
    <xf numFmtId="0" fontId="0" fillId="0" borderId="0" xfId="0" applyAlignment="1">
      <alignment horizontal="left"/>
    </xf>
    <xf numFmtId="164" fontId="0" fillId="0" borderId="0" xfId="0" applyNumberFormat="1"/>
    <xf numFmtId="165" fontId="0" fillId="0" borderId="0" xfId="0" applyNumberFormat="1"/>
    <xf numFmtId="165" fontId="0" fillId="0" borderId="0" xfId="0" applyNumberFormat="1" applyAlignment="1">
      <alignment horizontal="left"/>
    </xf>
    <xf numFmtId="0" fontId="4" fillId="0" borderId="0" xfId="0" applyFont="1" applyAlignment="1">
      <alignment horizontal="right"/>
    </xf>
    <xf numFmtId="0" fontId="0" fillId="0" borderId="6" xfId="0" applyBorder="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165" fontId="0" fillId="0" borderId="9" xfId="1" applyNumberFormat="1" applyFont="1" applyFill="1" applyBorder="1" applyAlignment="1">
      <alignment horizontal="center" vertical="center" wrapText="1"/>
    </xf>
    <xf numFmtId="165" fontId="0" fillId="0" borderId="6" xfId="1" applyNumberFormat="1" applyFont="1" applyFill="1" applyBorder="1" applyAlignment="1">
      <alignment horizontal="center" vertical="center" wrapText="1"/>
    </xf>
    <xf numFmtId="10" fontId="0" fillId="0" borderId="6" xfId="2" applyNumberFormat="1" applyFont="1" applyFill="1" applyBorder="1" applyAlignment="1">
      <alignment horizontal="center" vertical="center" wrapText="1"/>
    </xf>
    <xf numFmtId="10" fontId="0" fillId="0" borderId="3" xfId="2" applyNumberFormat="1"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10" xfId="0" applyFill="1" applyBorder="1" applyAlignment="1">
      <alignment horizontal="center" vertical="center" wrapText="1"/>
    </xf>
    <xf numFmtId="165" fontId="0" fillId="0" borderId="10" xfId="1" applyNumberFormat="1"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165" fontId="0" fillId="0" borderId="6" xfId="0" applyNumberFormat="1" applyFill="1" applyBorder="1" applyAlignment="1">
      <alignment horizontal="center" vertical="center" wrapText="1"/>
    </xf>
    <xf numFmtId="0" fontId="0" fillId="2" borderId="6" xfId="0" applyFill="1" applyBorder="1" applyAlignment="1">
      <alignment horizontal="center" vertical="center" wrapText="1"/>
    </xf>
    <xf numFmtId="165" fontId="0" fillId="2" borderId="6" xfId="1" applyNumberFormat="1" applyFont="1" applyFill="1" applyBorder="1" applyAlignment="1">
      <alignment horizontal="center" vertical="center" wrapText="1"/>
    </xf>
    <xf numFmtId="0" fontId="0" fillId="2" borderId="9" xfId="0" applyFill="1" applyBorder="1" applyAlignment="1">
      <alignment horizontal="center" vertical="center" wrapText="1"/>
    </xf>
    <xf numFmtId="165" fontId="0" fillId="2" borderId="9" xfId="1" applyNumberFormat="1" applyFont="1" applyFill="1" applyBorder="1" applyAlignment="1">
      <alignment horizontal="center" vertical="center" wrapText="1"/>
    </xf>
    <xf numFmtId="0" fontId="0" fillId="2" borderId="0" xfId="0" applyFill="1"/>
    <xf numFmtId="165" fontId="0" fillId="2" borderId="10" xfId="1" applyNumberFormat="1" applyFont="1" applyFill="1" applyBorder="1" applyAlignment="1">
      <alignment horizontal="center" vertical="center" wrapText="1"/>
    </xf>
    <xf numFmtId="10" fontId="0" fillId="2" borderId="3" xfId="2" applyNumberFormat="1"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1" xfId="0" applyFill="1" applyBorder="1" applyAlignment="1">
      <alignment horizontal="center" vertical="center" wrapText="1"/>
    </xf>
    <xf numFmtId="6" fontId="0" fillId="0" borderId="0" xfId="0" applyNumberFormat="1"/>
    <xf numFmtId="0" fontId="0" fillId="3" borderId="6" xfId="0" applyFill="1" applyBorder="1" applyAlignment="1">
      <alignment horizontal="center" vertical="center" wrapText="1"/>
    </xf>
    <xf numFmtId="165" fontId="0" fillId="3" borderId="6" xfId="1" applyNumberFormat="1" applyFont="1" applyFill="1" applyBorder="1" applyAlignment="1">
      <alignment horizontal="center" vertical="center" wrapText="1"/>
    </xf>
    <xf numFmtId="10" fontId="0" fillId="3" borderId="6" xfId="2" applyNumberFormat="1" applyFont="1" applyFill="1" applyBorder="1" applyAlignment="1">
      <alignment horizontal="center" vertical="center" wrapText="1"/>
    </xf>
    <xf numFmtId="0" fontId="0" fillId="3" borderId="3" xfId="0" applyFill="1" applyBorder="1" applyAlignment="1">
      <alignment horizontal="center" vertical="center"/>
    </xf>
    <xf numFmtId="0" fontId="0" fillId="0" borderId="0" xfId="0" applyFill="1" applyBorder="1" applyAlignment="1">
      <alignment horizontal="center" vertical="center" wrapText="1"/>
    </xf>
    <xf numFmtId="165" fontId="0" fillId="0" borderId="0" xfId="1" applyNumberFormat="1" applyFont="1" applyFill="1" applyBorder="1" applyAlignment="1">
      <alignment horizontal="center" vertical="center" wrapText="1"/>
    </xf>
    <xf numFmtId="10" fontId="0" fillId="0" borderId="0" xfId="2" applyNumberFormat="1" applyFont="1" applyFill="1" applyBorder="1" applyAlignment="1">
      <alignment horizontal="center" vertical="center" wrapText="1"/>
    </xf>
    <xf numFmtId="0" fontId="0" fillId="0" borderId="0" xfId="0" applyFill="1" applyBorder="1" applyAlignment="1">
      <alignment horizontal="center" vertical="center"/>
    </xf>
    <xf numFmtId="10" fontId="0" fillId="2" borderId="6" xfId="2" applyNumberFormat="1" applyFont="1" applyFill="1" applyBorder="1" applyAlignment="1">
      <alignment horizontal="center" vertical="center" wrapText="1"/>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3" xfId="0" applyFill="1" applyBorder="1" applyAlignment="1">
      <alignment horizontal="center" vertical="center" wrapText="1"/>
    </xf>
    <xf numFmtId="0" fontId="2" fillId="2" borderId="6" xfId="0" applyFont="1" applyFill="1" applyBorder="1" applyAlignment="1">
      <alignment horizontal="center" vertical="center" wrapText="1"/>
    </xf>
    <xf numFmtId="165" fontId="0" fillId="4" borderId="6" xfId="0" applyNumberFormat="1" applyFill="1" applyBorder="1" applyAlignment="1">
      <alignment vertical="center"/>
    </xf>
    <xf numFmtId="0" fontId="6" fillId="0" borderId="7" xfId="0" applyFont="1" applyBorder="1" applyAlignment="1">
      <alignment horizontal="center" vertical="center"/>
    </xf>
    <xf numFmtId="0" fontId="6"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0" fontId="0" fillId="0" borderId="6" xfId="0" applyFill="1" applyBorder="1" applyAlignment="1">
      <alignment horizontal="center" vertical="center"/>
    </xf>
    <xf numFmtId="0" fontId="0" fillId="2" borderId="12" xfId="0" applyFill="1" applyBorder="1" applyAlignment="1">
      <alignment horizontal="center" vertical="center" wrapText="1"/>
    </xf>
    <xf numFmtId="0" fontId="2" fillId="4" borderId="6" xfId="0" applyFont="1" applyFill="1" applyBorder="1" applyAlignment="1">
      <alignment horizontal="left" vertical="center"/>
    </xf>
    <xf numFmtId="6" fontId="2" fillId="4" borderId="3" xfId="0" applyNumberFormat="1" applyFont="1" applyFill="1" applyBorder="1" applyAlignment="1">
      <alignment vertical="center"/>
    </xf>
    <xf numFmtId="0" fontId="5"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0"/>
  <sheetViews>
    <sheetView tabSelected="1" topLeftCell="A27" zoomScale="70" zoomScaleNormal="70" workbookViewId="0">
      <selection activeCell="J30" sqref="J30"/>
    </sheetView>
  </sheetViews>
  <sheetFormatPr defaultColWidth="38.5703125" defaultRowHeight="168.75" customHeight="1" x14ac:dyDescent="0.25"/>
  <cols>
    <col min="1" max="1" width="2.7109375" customWidth="1"/>
    <col min="3" max="3" width="34.7109375" customWidth="1"/>
    <col min="4" max="4" width="33.42578125" customWidth="1"/>
    <col min="5" max="5" width="29.85546875" customWidth="1"/>
    <col min="7" max="7" width="12.140625" style="3" customWidth="1"/>
    <col min="8" max="8" width="11.28515625" customWidth="1"/>
    <col min="9" max="9" width="24.5703125" customWidth="1"/>
  </cols>
  <sheetData>
    <row r="1" spans="2:15" ht="18.75" customHeight="1" thickBot="1" x14ac:dyDescent="0.3">
      <c r="I1" s="5"/>
    </row>
    <row r="2" spans="2:15" ht="48.75" customHeight="1" thickBot="1" x14ac:dyDescent="0.3">
      <c r="B2" s="52" t="s">
        <v>95</v>
      </c>
      <c r="C2" s="53"/>
      <c r="D2" s="53"/>
      <c r="E2" s="53"/>
      <c r="F2" s="53"/>
      <c r="G2" s="53"/>
      <c r="H2" s="53"/>
      <c r="I2" s="54"/>
    </row>
    <row r="3" spans="2:15" ht="45.75" customHeight="1" thickBot="1" x14ac:dyDescent="0.3">
      <c r="B3" s="45" t="s">
        <v>35</v>
      </c>
      <c r="C3" s="46" t="s">
        <v>0</v>
      </c>
      <c r="D3" s="46" t="s">
        <v>1</v>
      </c>
      <c r="E3" s="46" t="s">
        <v>64</v>
      </c>
      <c r="F3" s="46" t="s">
        <v>62</v>
      </c>
      <c r="G3" s="56" t="s">
        <v>32</v>
      </c>
      <c r="H3" s="57"/>
      <c r="I3" s="47" t="s">
        <v>2</v>
      </c>
    </row>
    <row r="4" spans="2:15" ht="257.25" customHeight="1" thickBot="1" x14ac:dyDescent="0.3">
      <c r="B4" s="19" t="s">
        <v>58</v>
      </c>
      <c r="C4" s="19" t="s">
        <v>80</v>
      </c>
      <c r="D4" s="19" t="s">
        <v>60</v>
      </c>
      <c r="E4" s="19" t="s">
        <v>67</v>
      </c>
      <c r="F4" s="19" t="s">
        <v>63</v>
      </c>
      <c r="G4" s="20">
        <v>1500</v>
      </c>
      <c r="H4" s="25">
        <f t="shared" ref="H4:H15" si="0">G4/$G$30</f>
        <v>4.919565110444237E-3</v>
      </c>
      <c r="I4" s="19" t="s">
        <v>90</v>
      </c>
    </row>
    <row r="5" spans="2:15" ht="168.75" customHeight="1" thickBot="1" x14ac:dyDescent="0.3">
      <c r="B5" s="6" t="s">
        <v>59</v>
      </c>
      <c r="C5" s="7" t="s">
        <v>36</v>
      </c>
      <c r="D5" s="7" t="s">
        <v>45</v>
      </c>
      <c r="E5" s="7" t="s">
        <v>68</v>
      </c>
      <c r="F5" s="7" t="s">
        <v>50</v>
      </c>
      <c r="G5" s="10">
        <v>4833</v>
      </c>
      <c r="H5" s="12">
        <f t="shared" si="0"/>
        <v>1.5850838785851331E-2</v>
      </c>
      <c r="I5" s="7"/>
    </row>
    <row r="6" spans="2:15" ht="168.75" customHeight="1" thickBot="1" x14ac:dyDescent="0.3">
      <c r="B6" s="21" t="s">
        <v>56</v>
      </c>
      <c r="C6" s="21" t="s">
        <v>52</v>
      </c>
      <c r="D6" s="21" t="s">
        <v>43</v>
      </c>
      <c r="E6" s="21" t="s">
        <v>69</v>
      </c>
      <c r="F6" s="21"/>
      <c r="G6" s="22">
        <v>13005</v>
      </c>
      <c r="H6" s="25">
        <f t="shared" si="0"/>
        <v>4.2652629507551533E-2</v>
      </c>
      <c r="I6" s="21"/>
      <c r="O6" s="23"/>
    </row>
    <row r="7" spans="2:15" ht="168.75" customHeight="1" thickBot="1" x14ac:dyDescent="0.3">
      <c r="B7" s="7" t="s">
        <v>70</v>
      </c>
      <c r="C7" s="7" t="s">
        <v>89</v>
      </c>
      <c r="D7" s="7" t="s">
        <v>44</v>
      </c>
      <c r="E7" s="7" t="s">
        <v>71</v>
      </c>
      <c r="F7" s="7"/>
      <c r="G7" s="10">
        <v>1000</v>
      </c>
      <c r="H7" s="12">
        <f t="shared" si="0"/>
        <v>3.2797100736294913E-3</v>
      </c>
      <c r="I7" s="7" t="s">
        <v>90</v>
      </c>
    </row>
    <row r="8" spans="2:15" ht="168.75" customHeight="1" thickBot="1" x14ac:dyDescent="0.3">
      <c r="B8" s="19" t="s">
        <v>53</v>
      </c>
      <c r="C8" s="19" t="s">
        <v>54</v>
      </c>
      <c r="D8" s="19" t="s">
        <v>61</v>
      </c>
      <c r="E8" s="19" t="s">
        <v>72</v>
      </c>
      <c r="F8" s="19" t="s">
        <v>97</v>
      </c>
      <c r="G8" s="20">
        <v>500</v>
      </c>
      <c r="H8" s="25">
        <f t="shared" si="0"/>
        <v>1.6398550368147457E-3</v>
      </c>
      <c r="I8" s="19"/>
    </row>
    <row r="9" spans="2:15" ht="184.5" customHeight="1" thickBot="1" x14ac:dyDescent="0.3">
      <c r="B9" s="7" t="s">
        <v>81</v>
      </c>
      <c r="C9" s="7" t="s">
        <v>83</v>
      </c>
      <c r="D9" s="7" t="s">
        <v>84</v>
      </c>
      <c r="E9" s="7" t="s">
        <v>87</v>
      </c>
      <c r="F9" s="7" t="s">
        <v>98</v>
      </c>
      <c r="G9" s="10">
        <v>1197.5</v>
      </c>
      <c r="H9" s="12">
        <f t="shared" si="0"/>
        <v>3.9274528131713156E-3</v>
      </c>
      <c r="I9" s="7"/>
    </row>
    <row r="10" spans="2:15" ht="168.75" customHeight="1" thickBot="1" x14ac:dyDescent="0.3">
      <c r="B10" s="19" t="s">
        <v>82</v>
      </c>
      <c r="C10" s="19" t="s">
        <v>85</v>
      </c>
      <c r="D10" s="19" t="s">
        <v>86</v>
      </c>
      <c r="E10" s="19" t="s">
        <v>79</v>
      </c>
      <c r="F10" s="19" t="s">
        <v>57</v>
      </c>
      <c r="G10" s="20">
        <v>8000</v>
      </c>
      <c r="H10" s="25"/>
      <c r="I10" s="19" t="s">
        <v>91</v>
      </c>
    </row>
    <row r="11" spans="2:15" ht="168.75" customHeight="1" thickBot="1" x14ac:dyDescent="0.3">
      <c r="B11" s="7" t="s">
        <v>38</v>
      </c>
      <c r="C11" s="7" t="s">
        <v>37</v>
      </c>
      <c r="D11" s="7" t="s">
        <v>46</v>
      </c>
      <c r="E11" s="7" t="s">
        <v>75</v>
      </c>
      <c r="F11" s="7" t="s">
        <v>76</v>
      </c>
      <c r="G11" s="10">
        <v>16275</v>
      </c>
      <c r="H11" s="12">
        <f t="shared" si="0"/>
        <v>5.337728144831997E-2</v>
      </c>
      <c r="I11" s="13"/>
    </row>
    <row r="12" spans="2:15" ht="168.75" customHeight="1" thickBot="1" x14ac:dyDescent="0.3">
      <c r="B12" s="19" t="s">
        <v>73</v>
      </c>
      <c r="C12" s="19" t="s">
        <v>74</v>
      </c>
      <c r="D12" s="19" t="s">
        <v>42</v>
      </c>
      <c r="E12" s="19" t="s">
        <v>77</v>
      </c>
      <c r="F12" s="19"/>
      <c r="G12" s="20">
        <v>1276</v>
      </c>
      <c r="H12" s="25">
        <f t="shared" si="0"/>
        <v>4.1849100539512307E-3</v>
      </c>
      <c r="I12" s="26"/>
    </row>
    <row r="13" spans="2:15" ht="168.75" customHeight="1" thickBot="1" x14ac:dyDescent="0.3">
      <c r="B13" s="14" t="s">
        <v>39</v>
      </c>
      <c r="C13" s="14" t="s">
        <v>3</v>
      </c>
      <c r="D13" s="14" t="s">
        <v>47</v>
      </c>
      <c r="E13" s="14" t="s">
        <v>78</v>
      </c>
      <c r="F13" s="14"/>
      <c r="G13" s="15">
        <v>6095</v>
      </c>
      <c r="H13" s="12">
        <f t="shared" si="0"/>
        <v>1.9989832898771747E-2</v>
      </c>
      <c r="I13" s="7"/>
    </row>
    <row r="14" spans="2:15" ht="168.75" customHeight="1" thickBot="1" x14ac:dyDescent="0.3">
      <c r="B14" s="19" t="s">
        <v>49</v>
      </c>
      <c r="C14" s="19" t="s">
        <v>40</v>
      </c>
      <c r="D14" s="19" t="s">
        <v>51</v>
      </c>
      <c r="E14" s="19" t="s">
        <v>65</v>
      </c>
      <c r="F14" s="19" t="s">
        <v>96</v>
      </c>
      <c r="G14" s="20">
        <v>2840</v>
      </c>
      <c r="H14" s="25">
        <f t="shared" si="0"/>
        <v>9.3143766091077548E-3</v>
      </c>
      <c r="I14" s="19"/>
    </row>
    <row r="15" spans="2:15" ht="168.75" customHeight="1" thickBot="1" x14ac:dyDescent="0.3">
      <c r="B15" s="7" t="s">
        <v>55</v>
      </c>
      <c r="C15" s="7" t="s">
        <v>41</v>
      </c>
      <c r="D15" s="7" t="s">
        <v>48</v>
      </c>
      <c r="E15" s="7" t="s">
        <v>66</v>
      </c>
      <c r="F15" s="7"/>
      <c r="G15" s="9">
        <v>10062</v>
      </c>
      <c r="H15" s="12">
        <f t="shared" si="0"/>
        <v>3.3000442760859942E-2</v>
      </c>
      <c r="I15" s="7"/>
      <c r="J15" s="2"/>
    </row>
    <row r="16" spans="2:15" ht="168.75" customHeight="1" thickBot="1" x14ac:dyDescent="0.3">
      <c r="B16" s="19" t="s">
        <v>94</v>
      </c>
      <c r="C16" s="19"/>
      <c r="D16" s="19"/>
      <c r="E16" s="19"/>
      <c r="F16" s="27" t="s">
        <v>88</v>
      </c>
      <c r="G16" s="20">
        <v>500</v>
      </c>
      <c r="H16" s="25">
        <f>G16/$G$30</f>
        <v>1.6398550368147457E-3</v>
      </c>
      <c r="I16" s="49" t="s">
        <v>90</v>
      </c>
      <c r="J16" s="2"/>
    </row>
    <row r="17" spans="2:12" s="1" customFormat="1" ht="16.5" customHeight="1" thickBot="1" x14ac:dyDescent="0.3">
      <c r="B17" s="55"/>
      <c r="C17" s="55"/>
      <c r="D17" s="55"/>
      <c r="E17" s="55"/>
      <c r="F17" s="55"/>
      <c r="G17" s="55"/>
      <c r="H17" s="55"/>
      <c r="I17" s="55"/>
      <c r="J17" s="4"/>
      <c r="L17" s="4"/>
    </row>
    <row r="18" spans="2:12" s="1" customFormat="1" ht="31.5" customHeight="1" thickBot="1" x14ac:dyDescent="0.3">
      <c r="B18" s="29" t="s">
        <v>92</v>
      </c>
      <c r="C18" s="29"/>
      <c r="D18" s="29"/>
      <c r="E18" s="29"/>
      <c r="F18" s="29"/>
      <c r="G18" s="30">
        <f>31825 + ((31825 * 40.5732)/100)</f>
        <v>44737.420899999997</v>
      </c>
      <c r="H18" s="31">
        <f t="shared" ref="H18:H27" si="1">G18/$G$30</f>
        <v>0.14672576999393253</v>
      </c>
      <c r="I18" s="32"/>
      <c r="J18" s="4"/>
      <c r="K18" s="4"/>
    </row>
    <row r="19" spans="2:12" s="1" customFormat="1" ht="16.5" customHeight="1" thickBot="1" x14ac:dyDescent="0.3">
      <c r="B19" s="33"/>
      <c r="C19" s="33"/>
      <c r="D19" s="33"/>
      <c r="E19" s="33"/>
      <c r="F19" s="33"/>
      <c r="G19" s="33"/>
      <c r="H19" s="33"/>
      <c r="I19" s="33"/>
      <c r="J19" s="4"/>
      <c r="K19" s="4"/>
    </row>
    <row r="20" spans="2:12" s="1" customFormat="1" ht="39" customHeight="1" thickBot="1" x14ac:dyDescent="0.3">
      <c r="B20" s="43" t="s">
        <v>93</v>
      </c>
      <c r="C20" s="33"/>
      <c r="D20" s="33"/>
      <c r="E20" s="33"/>
      <c r="F20" s="33"/>
      <c r="G20" s="34"/>
      <c r="H20" s="35"/>
      <c r="I20" s="36"/>
      <c r="J20" s="4"/>
      <c r="K20" s="4"/>
    </row>
    <row r="21" spans="2:12" ht="92.25" customHeight="1" thickBot="1" x14ac:dyDescent="0.3">
      <c r="B21" s="7" t="s">
        <v>4</v>
      </c>
      <c r="C21" s="7" t="s">
        <v>5</v>
      </c>
      <c r="D21" s="7" t="s">
        <v>6</v>
      </c>
      <c r="E21" s="7"/>
      <c r="F21" s="7"/>
      <c r="G21" s="10">
        <f>(21890/100*30) + (((21890/100*30) * 40.5732)/100)</f>
        <v>9231.4420439999994</v>
      </c>
      <c r="H21" s="11">
        <f t="shared" si="1"/>
        <v>3.027645346583362E-2</v>
      </c>
      <c r="I21" s="48" t="s">
        <v>7</v>
      </c>
      <c r="K21" s="4"/>
    </row>
    <row r="22" spans="2:12" ht="80.25" customHeight="1" thickBot="1" x14ac:dyDescent="0.3">
      <c r="B22" s="19" t="s">
        <v>26</v>
      </c>
      <c r="C22" s="19" t="s">
        <v>8</v>
      </c>
      <c r="D22" s="19" t="s">
        <v>9</v>
      </c>
      <c r="E22" s="19"/>
      <c r="F22" s="19"/>
      <c r="G22" s="20">
        <f>23767 + ((23767 * 40.5732)/100)</f>
        <v>33410.032443999997</v>
      </c>
      <c r="H22" s="37">
        <f t="shared" si="1"/>
        <v>0.10957521996687491</v>
      </c>
      <c r="I22" s="38" t="s">
        <v>10</v>
      </c>
      <c r="K22" s="4"/>
    </row>
    <row r="23" spans="2:12" ht="92.25" customHeight="1" thickBot="1" x14ac:dyDescent="0.3">
      <c r="B23" s="8" t="s">
        <v>31</v>
      </c>
      <c r="C23" s="8" t="s">
        <v>11</v>
      </c>
      <c r="D23" s="8" t="s">
        <v>12</v>
      </c>
      <c r="E23" s="8"/>
      <c r="F23" s="8"/>
      <c r="G23" s="9">
        <f>(88376/100*40) + (((88376/100*40) * 40.5732) / 100)</f>
        <v>49693.1884928</v>
      </c>
      <c r="H23" s="11">
        <f t="shared" si="1"/>
        <v>0.16297925089060528</v>
      </c>
      <c r="I23" s="16" t="s">
        <v>34</v>
      </c>
      <c r="K23" s="4"/>
    </row>
    <row r="24" spans="2:12" ht="97.5" customHeight="1" thickBot="1" x14ac:dyDescent="0.3">
      <c r="B24" s="21" t="s">
        <v>13</v>
      </c>
      <c r="C24" s="21" t="s">
        <v>14</v>
      </c>
      <c r="D24" s="21" t="s">
        <v>12</v>
      </c>
      <c r="E24" s="21"/>
      <c r="F24" s="21"/>
      <c r="G24" s="22">
        <f>(114908/100*25) + (((114908/100*25) * 40.5732)/100)</f>
        <v>40382.463164000001</v>
      </c>
      <c r="H24" s="37">
        <f t="shared" si="1"/>
        <v>0.13244277123694265</v>
      </c>
      <c r="I24" s="39" t="s">
        <v>15</v>
      </c>
      <c r="K24" s="4"/>
    </row>
    <row r="25" spans="2:12" ht="89.25" customHeight="1" thickBot="1" x14ac:dyDescent="0.3">
      <c r="B25" s="7" t="s">
        <v>16</v>
      </c>
      <c r="C25" s="7" t="s">
        <v>17</v>
      </c>
      <c r="D25" s="7" t="s">
        <v>18</v>
      </c>
      <c r="E25" s="7"/>
      <c r="F25" s="7"/>
      <c r="G25" s="10">
        <f>(24992/100*20) + (((24992/100*20) * 40.5732)/100)</f>
        <v>7026.4108287999989</v>
      </c>
      <c r="H25" s="11">
        <f t="shared" si="1"/>
        <v>2.3044590376674699E-2</v>
      </c>
      <c r="I25" s="17" t="s">
        <v>33</v>
      </c>
      <c r="K25" s="4"/>
    </row>
    <row r="26" spans="2:12" ht="88.5" customHeight="1" thickBot="1" x14ac:dyDescent="0.3">
      <c r="B26" s="40" t="s">
        <v>19</v>
      </c>
      <c r="C26" s="40" t="s">
        <v>20</v>
      </c>
      <c r="D26" s="40" t="s">
        <v>21</v>
      </c>
      <c r="E26" s="40"/>
      <c r="F26" s="40"/>
      <c r="G26" s="24">
        <f>(96157/100*30) + (((96157/100*30) *40.5732)/100)</f>
        <v>40551.291577199998</v>
      </c>
      <c r="H26" s="37">
        <f t="shared" si="1"/>
        <v>0.13299647948442958</v>
      </c>
      <c r="I26" s="41" t="s">
        <v>10</v>
      </c>
      <c r="K26" s="4"/>
    </row>
    <row r="27" spans="2:12" ht="90" customHeight="1" thickBot="1" x14ac:dyDescent="0.3">
      <c r="B27" s="7" t="s">
        <v>22</v>
      </c>
      <c r="C27" s="7" t="s">
        <v>23</v>
      </c>
      <c r="D27" s="7" t="s">
        <v>24</v>
      </c>
      <c r="E27" s="7"/>
      <c r="F27" s="7"/>
      <c r="G27" s="18">
        <f>(89853/100*5) + (((89853/100*5) * 40.5732)/100)</f>
        <v>6315.4618697999995</v>
      </c>
      <c r="H27" s="11">
        <f t="shared" si="1"/>
        <v>2.0712883914006001E-2</v>
      </c>
      <c r="I27" s="17" t="s">
        <v>25</v>
      </c>
      <c r="K27" s="4"/>
    </row>
    <row r="28" spans="2:12" ht="90.75" customHeight="1" thickBot="1" x14ac:dyDescent="0.3">
      <c r="B28" s="19" t="s">
        <v>27</v>
      </c>
      <c r="C28" s="19" t="s">
        <v>30</v>
      </c>
      <c r="D28" s="19" t="s">
        <v>29</v>
      </c>
      <c r="E28" s="19"/>
      <c r="F28" s="19"/>
      <c r="G28" s="22">
        <f>10296 + ((10296 * 40.5732)/100)</f>
        <v>14473.416671999999</v>
      </c>
      <c r="H28" s="37">
        <f>G28/$G$30</f>
        <v>4.7468610458995419E-2</v>
      </c>
      <c r="I28" s="42" t="s">
        <v>28</v>
      </c>
      <c r="K28" s="4"/>
    </row>
    <row r="29" spans="2:12" ht="51" customHeight="1" thickBot="1" x14ac:dyDescent="0.3">
      <c r="C29" s="3"/>
      <c r="G29" s="44">
        <f>SUM(G4:G28)-G10</f>
        <v>304904.62799260003</v>
      </c>
      <c r="H29" s="28"/>
    </row>
    <row r="30" spans="2:12" ht="48.75" customHeight="1" thickBot="1" x14ac:dyDescent="0.3">
      <c r="F30" s="50" t="s">
        <v>99</v>
      </c>
      <c r="G30" s="51">
        <v>304905</v>
      </c>
    </row>
  </sheetData>
  <mergeCells count="3">
    <mergeCell ref="B2:I2"/>
    <mergeCell ref="B17:I17"/>
    <mergeCell ref="G3:H3"/>
  </mergeCells>
  <pageMargins left="3.937007874015748E-2" right="3.937007874015748E-2" top="0.19685039370078741" bottom="0.15748031496062992" header="0.31496062992125984" footer="0.31496062992125984"/>
  <pageSetup paperSize="9" scale="3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Carr Hill High School &amp; Sixth Form Centre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Bell</dc:creator>
  <cp:lastModifiedBy>Ms E Hilton-Peet</cp:lastModifiedBy>
  <cp:lastPrinted>2018-02-21T12:32:24Z</cp:lastPrinted>
  <dcterms:created xsi:type="dcterms:W3CDTF">2014-06-20T13:22:48Z</dcterms:created>
  <dcterms:modified xsi:type="dcterms:W3CDTF">2018-05-14T14:17:28Z</dcterms:modified>
</cp:coreProperties>
</file>