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arrhill\staff$\ehiltonpeet\EHT\Assistant Head work\Pupil Premium\Website documents\"/>
    </mc:Choice>
  </mc:AlternateContent>
  <bookViews>
    <workbookView xWindow="0" yWindow="0" windowWidth="19200" windowHeight="12120"/>
  </bookViews>
  <sheets>
    <sheet name="Sheet1" sheetId="1" r:id="rId1"/>
  </sheets>
  <definedNames>
    <definedName name="_xlnm.Print_Area" localSheetId="0">Sheet1!$B$1:$I$28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9" i="1" l="1"/>
  <c r="H16" i="1" l="1"/>
  <c r="H4" i="1" l="1"/>
  <c r="H5" i="1"/>
  <c r="H6" i="1"/>
  <c r="H7" i="1"/>
  <c r="H8" i="1"/>
  <c r="H10" i="1"/>
  <c r="H11" i="1"/>
  <c r="H12" i="1"/>
  <c r="H13" i="1"/>
  <c r="H14" i="1"/>
  <c r="H15" i="1"/>
  <c r="G28" i="1" l="1"/>
  <c r="H28" i="1" s="1"/>
  <c r="G27" i="1"/>
  <c r="H27" i="1" s="1"/>
  <c r="G26" i="1"/>
  <c r="H26" i="1" s="1"/>
  <c r="G25" i="1"/>
  <c r="H25" i="1" s="1"/>
  <c r="G24" i="1"/>
  <c r="H24" i="1" s="1"/>
  <c r="G23" i="1"/>
  <c r="H23" i="1" s="1"/>
  <c r="G22" i="1"/>
  <c r="H22" i="1" s="1"/>
  <c r="G21" i="1"/>
  <c r="H21" i="1" s="1"/>
  <c r="G18" i="1"/>
  <c r="H18" i="1" l="1"/>
</calcChain>
</file>

<file path=xl/sharedStrings.xml><?xml version="1.0" encoding="utf-8"?>
<sst xmlns="http://schemas.openxmlformats.org/spreadsheetml/2006/main" count="109" uniqueCount="106">
  <si>
    <t>Intervention/Support Programmes</t>
  </si>
  <si>
    <t>Intended Impact</t>
  </si>
  <si>
    <t>Cost Centre (internal reference only)</t>
  </si>
  <si>
    <t>Attendance Officer (internal)</t>
  </si>
  <si>
    <t>To improve the attendance of students and offer non-attendees a pathway to return to school</t>
  </si>
  <si>
    <t>To ensure that students attend school, allowing them to learn and therefore reach their potential</t>
  </si>
  <si>
    <t>included in Admin salaries</t>
  </si>
  <si>
    <t>To improve the relationships between students, parents and school</t>
  </si>
  <si>
    <t>Develop better relations between parents and students and encourage aspiration and participation</t>
  </si>
  <si>
    <t>Included in ESS salaries</t>
  </si>
  <si>
    <t>To ensure that students are given support for their time both in &amp; out of school.  To help with the development of any vulnerable groups</t>
  </si>
  <si>
    <t>Ensure there is a support network available for vulnerable students and the opportunity to development a support network when required</t>
  </si>
  <si>
    <t>Teaching Assistants</t>
  </si>
  <si>
    <t>To ensure students with high SEN needs are given support during lessons</t>
  </si>
  <si>
    <t>TA2 salary</t>
  </si>
  <si>
    <t>Data Assessment/ Tracking</t>
  </si>
  <si>
    <t>Examinations &amp; Data Assessment.  To track the progress of students &amp; the gain from the PP initiatives</t>
  </si>
  <si>
    <t>To report on the success of particular initiatives and identify areas of strengths and weaknesses</t>
  </si>
  <si>
    <t>Pastoral Care</t>
  </si>
  <si>
    <t>Transition &amp; Intervention Management. To manage and improve the parent, student &amp; school relationship</t>
  </si>
  <si>
    <t>Develop better relations between parents and students.</t>
  </si>
  <si>
    <t xml:space="preserve">Business Management </t>
  </si>
  <si>
    <t>Finance, Admin, Senior Management</t>
  </si>
  <si>
    <t xml:space="preserve">To develop a balanced intervention </t>
  </si>
  <si>
    <t>Included in Admin</t>
  </si>
  <si>
    <t>Pupil Premium Mentor</t>
  </si>
  <si>
    <t>Included in Teaching salaries</t>
  </si>
  <si>
    <t>To ensure all PP students have detailed information on future career paths and courses. Increase aspiration. Early focus on the future.</t>
  </si>
  <si>
    <t>Careers guidance speakers and appointments</t>
  </si>
  <si>
    <t>Academic Mentors</t>
  </si>
  <si>
    <t>Included in Admin salaries</t>
  </si>
  <si>
    <t xml:space="preserve">Included in HLTA salary </t>
  </si>
  <si>
    <t>Barrier to learning</t>
  </si>
  <si>
    <t>Summer school with a focus on literacy and numeracy. 1 week in summer holiday for new year 7s to  understanding of PPG support. Meet each other and staff, build confidence and understanding levels</t>
  </si>
  <si>
    <t>Purchase of Chromebooks in line with the Carr Hill Chromebook scheme.</t>
  </si>
  <si>
    <t>PP students are less likely to be able to access online resources as they are less likely to own their own IT device.</t>
  </si>
  <si>
    <t>Students lacking resources and equipment to effectively participate in lessons and increased demerits for lack of basic equipment.</t>
  </si>
  <si>
    <t>Provision of a late bus, leaving school approximately one hour after the standard school day ends.</t>
  </si>
  <si>
    <t>To increase grades and narrow the academic progress gap.</t>
  </si>
  <si>
    <t>To allow all students the opportunity to enjoy a safe working environment outside of teaching hours ultimately decreasing the number of homework demerits received by PP students. To increase grades and narrow the academic progress gap.</t>
  </si>
  <si>
    <t>Raise awareness of PP funding. To improve literacy and numeracy. To reduce the summer dip effect. To increase grades and narrow the academic progress gap.</t>
  </si>
  <si>
    <t>Ensuring that all students have access to suitable facilities in order to progress both in ICT and other subjects. To increase grades and narrow the academic progress gap.</t>
  </si>
  <si>
    <t>To ensure that all students feel part of the school community. To increase grades and narrow the academic progress gap.</t>
  </si>
  <si>
    <t>To ensure that students can attend school/activities/events in the event of hardship. To increase grades and narrow the academic progress gap.</t>
  </si>
  <si>
    <t>Students suffer mental health problems leading to poorer attendance and less concentration in lessons.</t>
  </si>
  <si>
    <t>To improve mental health, ultimately leading to improved attendance, increased concentration in class, increased grades and narrowing of the academic progress gap.</t>
  </si>
  <si>
    <t xml:space="preserve">Breakfast Club to be supervised before school by PP Mentor. </t>
  </si>
  <si>
    <t>Students unable to participate in after school activities ranging from subject intervention sessions to homework club due to their inability to get home afterwards.</t>
  </si>
  <si>
    <t>Some students do not get breakfast before school which can impact on concentration and behaviour within lesson. Our disadvantaged students are 18% more likely to receive a demerit than our non-disadvanatged students. Particular focus on Y11 as only 3 students attend on a regular basis.</t>
  </si>
  <si>
    <t>There is a Year 7 academic gap between PP and non-PP students based on KS2 results at entry. Average reading and maths score is 102 for the non-disadvantgaed, whilst disadvantaged is 96.</t>
  </si>
  <si>
    <t>To ensure that all students reach their potential, and provides specialist support for students who may be struggling. To ultimately increase grades and narrow the academic progress gap.</t>
  </si>
  <si>
    <t>Time scale</t>
  </si>
  <si>
    <t>Counselling in place for Autumn half term 2</t>
  </si>
  <si>
    <t>Late bus provision reviewed each half term, including stops and usage of Coastal Coaches/School minibus.</t>
  </si>
  <si>
    <t>Progress reviewed each half term on production of PA data.</t>
  </si>
  <si>
    <t>Progress of Summer School students in years 7 and 8 reviewed each term on production of PA data.</t>
  </si>
  <si>
    <t>Impact on demerits and progress reviewed each term.</t>
  </si>
  <si>
    <t xml:space="preserve">PP students are more likely to receive demerits for homework than non-PP students. They are also less liekly than non-PP students to have a quiet space to work at home. </t>
  </si>
  <si>
    <t>Impact on homework demerits and progress reviewed each half term on production of PA data.</t>
  </si>
  <si>
    <t>Some PP students have lower career aspirations than some non-PP students. Nationally disadvantaged are more likely to become NEET Post 16.</t>
  </si>
  <si>
    <t xml:space="preserve">Support for EAL PP students and inspiration/aspiration. Michael Conlon, Marta Ajiteru, Chris Short, Nick Beale, Military speakers, Speakers for schools, HE days. Introduce Higher Education to disadvantaged at an early stage. Visits to local University Edge Hill to take part in Aspire to HE day for Year 8 and 9 and HE Futures Days for Year 10 and 11. </t>
  </si>
  <si>
    <t>Disadvantaged students to sign up alongside non-dsiadvantaged during Autumn term. Roll out to take place Autumn half term 2. Progress impact to be monitored each PA data point.</t>
  </si>
  <si>
    <t>Demerits to be monitored termly.</t>
  </si>
  <si>
    <t xml:space="preserve">2 assemblies to take during Autumn term to promote music lessons. </t>
  </si>
  <si>
    <t xml:space="preserve">Additional tuition through drop-in sessions and organised intervention activities at both KS3 and KS4 so students are able to be tutored in smaller groups at lunchtimes. Small group and 1-2-1 mentoring with PP mentor to take place. </t>
  </si>
  <si>
    <t>PP students are less likely to take part in school trips than non-PP</t>
  </si>
  <si>
    <t xml:space="preserve">Funding for out-of-school planned curriculum and non-curriculum activities. </t>
  </si>
  <si>
    <t>To increase pupil participation and confidence outside the classroom, and ensure that every student has the opportunity to take part in activities. To increase grades and narrow the academic progress gap.</t>
  </si>
  <si>
    <t xml:space="preserve">Funding for peripatetic music lessons. Increase the number of PP students accessing peripatetic music lessons by 5, to take the total from 8 at the start of the academic year to 13 by the end of the academic year. </t>
  </si>
  <si>
    <t>To ensure PP students are able to be fully immersed in music opportunities within school. To increase grades and narrow the academic progress gap.</t>
  </si>
  <si>
    <t>Teaching staff to be reminded of funding arrangements for Pupil Premium students during Autumn half term 1. Pupil Premium information days to be held with all year groups 7-10 during Autumn half term 2 and Spring half term 1 which include a reminder of the funding opportunities available to them.</t>
  </si>
  <si>
    <t>Provide homework club</t>
  </si>
  <si>
    <t>Included in salary costs</t>
  </si>
  <si>
    <t>Free School Meals</t>
  </si>
  <si>
    <t>Salary Costs</t>
  </si>
  <si>
    <t>Disadvantaged students have lower attendance</t>
  </si>
  <si>
    <t>Total spend</t>
  </si>
  <si>
    <t>Pupil Premium Allocated for 2018/19</t>
  </si>
  <si>
    <t>Some students struggle with accessing reading materials.</t>
  </si>
  <si>
    <t>Provision of C-pens</t>
  </si>
  <si>
    <t>To be in use by September 2018</t>
  </si>
  <si>
    <t>in 2018-2019 there is an academic gap, across all year groups, between PP and non-PP students based on KS2 results at entry. In Year 7 the average reading and maths score is 106 for the non-disadvantgaed, whilst disadvantaged is 102. In Year 8 the average reading and maths score for the disadvantaged is 96 and non-disadvantaged is 102. In Year 9 the average fine level for the disadvantaged is 4.49 and non-disadvantagd is 4.88. In Year 10 the average for the disadvantaged is 4.45 and non-disadvantaged is 4.88. In Year 11 the average for the disadvantaged is 4.82 and non-disadvantaged is 5.00.</t>
  </si>
  <si>
    <t>To reduce the number of demerits issued to PP students. To increase the number of year 11 students attending on a regular basus. To increase grades and narrow the academic progress gap.</t>
  </si>
  <si>
    <t xml:space="preserve">Reduced 14th January 2019 and put into counselling services. </t>
  </si>
  <si>
    <t>As of February 15th, current FSM PA was 18.4%, a reduction on previous figures stated</t>
  </si>
  <si>
    <t>Relentless following up of absence of Pupil Premium students. To include home visits, attendance meetings, texts and phone calls.</t>
  </si>
  <si>
    <t xml:space="preserve">To improve Pupil Premium attendance so more students attend lessons more of the time. </t>
  </si>
  <si>
    <t>Attendance to be monitored on a daily, weekly and half termly.</t>
  </si>
  <si>
    <t>To ensure that students can access material both in class and in examinations.</t>
  </si>
  <si>
    <t xml:space="preserve">PP students are less likely to take part in music activities than their non PP counterparts. </t>
  </si>
  <si>
    <t>Year 10 HE day to UCLAN to take place Spring term 1. Year 8 and 9 HE day at UCLAN to take plae Spring half term 2. Progress of those attendees to be monitored at each PA point.</t>
  </si>
  <si>
    <t>To provide students with assistance for uniform and other resources where financial difficulty exists.</t>
  </si>
  <si>
    <t>To buy in the services of Achieve 360, an external children's counsellor.</t>
  </si>
  <si>
    <t>Carr Hill High School &amp; Sixth Form Centre - Actual Spend Pupil Premium 2018/2019</t>
  </si>
  <si>
    <t xml:space="preserve">Since starting to use the late bus on a regular basis this year, year 8 students have made 1.75 grades more progress compared with the average for the year of 0.11, the year 10s are in-line with the average, year 11 have made better progress by 0.1  and year 7 have made 0.2 more progress. </t>
  </si>
  <si>
    <t>Careers lead</t>
  </si>
  <si>
    <t>All year 11 mentored PP students have firm plans in place in for Post 16 - either College or apprenticeships.</t>
  </si>
  <si>
    <t>Various resources have been provided throughout the year.</t>
  </si>
  <si>
    <t xml:space="preserve">Update June 2019 - Students who attended Summer School are making 0.33 more progress than those students who were eligible to attend but did not. </t>
  </si>
  <si>
    <t>during the academic year, funding has been provided for dance, theatre, music, history, Hothersall Lodge residential and a digital futures event. There were 4 separate high aspirations events at Universities including a visit to Queens College Oxford for our high ability disadvantaged in years 9 and 10.</t>
  </si>
  <si>
    <r>
      <t>Update June 2019 - 58 students attend on a regular basis. In Year 7, those who attend breakfast club are making 0.45 more progress than those who are eligible to attend but do not. Year 8 are making similar progress. Year 10 are making 0.25 more progress. At their last data collection before exams, year 11 were</t>
    </r>
    <r>
      <rPr>
        <sz val="11"/>
        <color rgb="FFFF0000"/>
        <rFont val="Calibri"/>
        <family val="2"/>
        <scheme val="minor"/>
      </rPr>
      <t xml:space="preserve"> </t>
    </r>
    <r>
      <rPr>
        <sz val="11"/>
        <rFont val="Calibri"/>
        <family val="2"/>
        <scheme val="minor"/>
      </rPr>
      <t xml:space="preserve">making 0.64 more progress. </t>
    </r>
    <r>
      <rPr>
        <sz val="11"/>
        <color theme="1"/>
        <rFont val="Calibri"/>
        <family val="2"/>
        <scheme val="minor"/>
      </rPr>
      <t>We do not have enough regular attenders in year 9 to make a comparison. This will be a focus for the new academic year.</t>
    </r>
  </si>
  <si>
    <t>By the end of the academic year 2018-2019, year 7-9 were making similar progress than their non-PP peers (the progress gap was less than a fifth of a grade in each year). In year 10 the progress gap was around a quarter of a grade. The national gap in 2018 was 0.55 (around half a grade).</t>
  </si>
  <si>
    <t>Actual impact</t>
  </si>
  <si>
    <t>Due to a redcution in financial contributions this academic year, 5 students benefitted from this scheme, 3 of which were in year 9. These students have made an average of 1.05 grades of progress over the academic year, compared with a whole-year average of 0.5</t>
  </si>
  <si>
    <t xml:space="preserve">At any one time during the acadmeic year, we have had 18 students working with Achieve Counselling service. </t>
  </si>
  <si>
    <t xml:space="preserve">Late bus provision stopped from May 2019 and is currently under review.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</si>
</sst>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44" formatCode="_-&quot;£&quot;* #,##0.00_-;\-&quot;£&quot;* #,##0.00_-;_-&quot;£&quot;* &quot;-&quot;??_-;_-@_-"/>
    <numFmt numFmtId="164" formatCode="&quot;£&quot;#,##0.00"/>
    <numFmt numFmtId="165" formatCode="&quot;£&quot;#,##0"/>
  </numFmts>
  <fonts count="8"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u/>
      <sz val="12"/>
      <color theme="1"/>
      <name val="Calibri"/>
      <family val="2"/>
      <scheme val="minor"/>
    </font>
    <font>
      <b/>
      <sz val="20"/>
      <color theme="1"/>
      <name val="Calibri"/>
      <family val="2"/>
      <scheme val="minor"/>
    </font>
    <font>
      <sz val="11"/>
      <color rgb="FFFF0000"/>
      <name val="Calibri"/>
      <family val="2"/>
      <scheme val="minor"/>
    </font>
    <font>
      <sz val="1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1" tint="0.499984740745262"/>
        <bgColor indexed="64"/>
      </patternFill>
    </fill>
  </fills>
  <borders count="1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61">
    <xf numFmtId="0" fontId="0" fillId="0" borderId="0" xfId="0"/>
    <xf numFmtId="0" fontId="0" fillId="0" borderId="0" xfId="0" applyAlignment="1">
      <alignment horizontal="left"/>
    </xf>
    <xf numFmtId="164" fontId="0" fillId="0" borderId="0" xfId="0" applyNumberFormat="1"/>
    <xf numFmtId="165" fontId="0" fillId="0" borderId="0" xfId="0" applyNumberFormat="1"/>
    <xf numFmtId="165" fontId="0" fillId="0" borderId="0" xfId="0" applyNumberFormat="1" applyAlignment="1">
      <alignment horizontal="left"/>
    </xf>
    <xf numFmtId="0" fontId="4" fillId="0" borderId="0" xfId="0" applyFont="1" applyAlignment="1">
      <alignment horizontal="right"/>
    </xf>
    <xf numFmtId="0" fontId="0" fillId="0" borderId="4" xfId="0" applyBorder="1" applyAlignment="1">
      <alignment horizontal="center" vertical="center" wrapText="1"/>
    </xf>
    <xf numFmtId="0" fontId="0" fillId="0" borderId="4" xfId="0" applyFill="1" applyBorder="1" applyAlignment="1">
      <alignment horizontal="center" vertical="center" wrapText="1"/>
    </xf>
    <xf numFmtId="0" fontId="0" fillId="0" borderId="7" xfId="0" applyFill="1" applyBorder="1" applyAlignment="1">
      <alignment horizontal="center" vertical="center" wrapText="1"/>
    </xf>
    <xf numFmtId="165" fontId="0" fillId="0" borderId="7" xfId="1" applyNumberFormat="1" applyFont="1" applyFill="1" applyBorder="1" applyAlignment="1">
      <alignment horizontal="center" vertical="center" wrapText="1"/>
    </xf>
    <xf numFmtId="165" fontId="0" fillId="0" borderId="4" xfId="1" applyNumberFormat="1" applyFont="1" applyFill="1" applyBorder="1" applyAlignment="1">
      <alignment horizontal="center" vertical="center" wrapText="1"/>
    </xf>
    <xf numFmtId="10" fontId="0" fillId="0" borderId="4" xfId="2" applyNumberFormat="1" applyFont="1" applyFill="1" applyBorder="1" applyAlignment="1">
      <alignment horizontal="center" vertical="center" wrapText="1"/>
    </xf>
    <xf numFmtId="10" fontId="0" fillId="0" borderId="3" xfId="2" applyNumberFormat="1" applyFont="1" applyFill="1" applyBorder="1" applyAlignment="1">
      <alignment horizontal="center" vertical="center" wrapText="1"/>
    </xf>
    <xf numFmtId="0" fontId="0" fillId="0" borderId="8" xfId="0" applyFill="1" applyBorder="1" applyAlignment="1">
      <alignment horizontal="center" vertical="center" wrapText="1"/>
    </xf>
    <xf numFmtId="165" fontId="0" fillId="0" borderId="8" xfId="1" applyNumberFormat="1" applyFont="1" applyFill="1" applyBorder="1" applyAlignment="1">
      <alignment horizontal="center" vertical="center" wrapText="1"/>
    </xf>
    <xf numFmtId="0" fontId="0" fillId="0" borderId="3" xfId="0" applyFill="1" applyBorder="1" applyAlignment="1">
      <alignment horizontal="center" vertical="center"/>
    </xf>
    <xf numFmtId="0" fontId="0" fillId="0" borderId="3" xfId="0" applyFill="1" applyBorder="1" applyAlignment="1">
      <alignment horizontal="center" vertical="center" wrapText="1"/>
    </xf>
    <xf numFmtId="165" fontId="0" fillId="0" borderId="4" xfId="0" applyNumberFormat="1" applyFill="1" applyBorder="1" applyAlignment="1">
      <alignment horizontal="center" vertical="center" wrapText="1"/>
    </xf>
    <xf numFmtId="0" fontId="0" fillId="2" borderId="4" xfId="0" applyFill="1" applyBorder="1" applyAlignment="1">
      <alignment horizontal="center" vertical="center" wrapText="1"/>
    </xf>
    <xf numFmtId="165" fontId="0" fillId="2" borderId="4" xfId="1" applyNumberFormat="1" applyFont="1" applyFill="1" applyBorder="1" applyAlignment="1">
      <alignment horizontal="center" vertical="center" wrapText="1"/>
    </xf>
    <xf numFmtId="0" fontId="0" fillId="2" borderId="7" xfId="0" applyFill="1" applyBorder="1" applyAlignment="1">
      <alignment horizontal="center" vertical="center" wrapText="1"/>
    </xf>
    <xf numFmtId="165" fontId="0" fillId="2" borderId="7" xfId="1" applyNumberFormat="1" applyFont="1" applyFill="1" applyBorder="1" applyAlignment="1">
      <alignment horizontal="center" vertical="center" wrapText="1"/>
    </xf>
    <xf numFmtId="0" fontId="0" fillId="2" borderId="0" xfId="0" applyFill="1"/>
    <xf numFmtId="165" fontId="0" fillId="2" borderId="8" xfId="1" applyNumberFormat="1" applyFont="1" applyFill="1" applyBorder="1" applyAlignment="1">
      <alignment horizontal="center" vertical="center" wrapText="1"/>
    </xf>
    <xf numFmtId="10" fontId="0" fillId="2" borderId="3" xfId="2" applyNumberFormat="1" applyFont="1" applyFill="1" applyBorder="1" applyAlignment="1">
      <alignment horizontal="center" vertical="center" wrapText="1"/>
    </xf>
    <xf numFmtId="0" fontId="0" fillId="2" borderId="1" xfId="0" applyFill="1" applyBorder="1" applyAlignment="1">
      <alignment horizontal="center" vertical="center" wrapText="1"/>
    </xf>
    <xf numFmtId="6" fontId="0" fillId="0" borderId="0" xfId="0" applyNumberFormat="1"/>
    <xf numFmtId="0" fontId="0" fillId="3" borderId="4" xfId="0" applyFill="1" applyBorder="1" applyAlignment="1">
      <alignment horizontal="center" vertical="center" wrapText="1"/>
    </xf>
    <xf numFmtId="165" fontId="0" fillId="3" borderId="4" xfId="1" applyNumberFormat="1" applyFont="1" applyFill="1" applyBorder="1" applyAlignment="1">
      <alignment horizontal="center" vertical="center" wrapText="1"/>
    </xf>
    <xf numFmtId="10" fontId="0" fillId="3" borderId="4" xfId="2" applyNumberFormat="1" applyFont="1" applyFill="1" applyBorder="1" applyAlignment="1">
      <alignment horizontal="center" vertical="center" wrapText="1"/>
    </xf>
    <xf numFmtId="0" fontId="0" fillId="3" borderId="3" xfId="0" applyFill="1" applyBorder="1" applyAlignment="1">
      <alignment horizontal="center" vertical="center"/>
    </xf>
    <xf numFmtId="0" fontId="0" fillId="0" borderId="0" xfId="0" applyFill="1" applyBorder="1" applyAlignment="1">
      <alignment horizontal="center" vertical="center" wrapText="1"/>
    </xf>
    <xf numFmtId="165" fontId="0" fillId="0" borderId="0" xfId="1" applyNumberFormat="1" applyFont="1" applyFill="1" applyBorder="1" applyAlignment="1">
      <alignment horizontal="center" vertical="center" wrapText="1"/>
    </xf>
    <xf numFmtId="10" fontId="0" fillId="0" borderId="0" xfId="2" applyNumberFormat="1" applyFont="1" applyFill="1" applyBorder="1" applyAlignment="1">
      <alignment horizontal="center" vertical="center" wrapText="1"/>
    </xf>
    <xf numFmtId="0" fontId="0" fillId="0" borderId="0" xfId="0" applyFill="1" applyBorder="1" applyAlignment="1">
      <alignment horizontal="center" vertical="center"/>
    </xf>
    <xf numFmtId="10" fontId="0" fillId="2" borderId="4" xfId="2" applyNumberFormat="1" applyFont="1" applyFill="1" applyBorder="1" applyAlignment="1">
      <alignment horizontal="center" vertical="center" wrapText="1"/>
    </xf>
    <xf numFmtId="0" fontId="0" fillId="2" borderId="3" xfId="0" applyFill="1" applyBorder="1" applyAlignment="1">
      <alignment horizontal="center" vertical="center"/>
    </xf>
    <xf numFmtId="0" fontId="0" fillId="2" borderId="6" xfId="0" applyFill="1" applyBorder="1" applyAlignment="1">
      <alignment horizontal="center" vertical="center"/>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0" fillId="2" borderId="3" xfId="0" applyFill="1" applyBorder="1" applyAlignment="1">
      <alignment horizontal="center" vertical="center" wrapText="1"/>
    </xf>
    <xf numFmtId="0" fontId="2" fillId="2" borderId="4" xfId="0" applyFont="1" applyFill="1" applyBorder="1" applyAlignment="1">
      <alignment horizontal="center" vertical="center" wrapText="1"/>
    </xf>
    <xf numFmtId="0" fontId="3" fillId="0" borderId="5" xfId="0" applyFont="1" applyBorder="1" applyAlignment="1">
      <alignment horizontal="center" vertical="center"/>
    </xf>
    <xf numFmtId="165" fontId="0" fillId="4" borderId="10" xfId="0" applyNumberFormat="1" applyFill="1" applyBorder="1" applyAlignment="1">
      <alignment horizontal="center"/>
    </xf>
    <xf numFmtId="6" fontId="0" fillId="4" borderId="11" xfId="0" applyNumberFormat="1" applyFill="1" applyBorder="1" applyAlignment="1">
      <alignment horizontal="center"/>
    </xf>
    <xf numFmtId="0" fontId="2" fillId="4" borderId="4" xfId="0" applyFont="1" applyFill="1" applyBorder="1"/>
    <xf numFmtId="0" fontId="0" fillId="0" borderId="12" xfId="0" applyFill="1" applyBorder="1" applyAlignment="1">
      <alignment horizontal="center" vertical="center" wrapText="1"/>
    </xf>
    <xf numFmtId="0" fontId="0" fillId="2" borderId="13" xfId="0" applyFill="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Fill="1" applyBorder="1" applyAlignment="1">
      <alignment horizontal="center" vertical="center" wrapText="1"/>
    </xf>
    <xf numFmtId="0" fontId="0" fillId="0" borderId="4" xfId="0" applyFill="1" applyBorder="1" applyAlignment="1">
      <alignment horizontal="center" vertical="center"/>
    </xf>
    <xf numFmtId="0" fontId="0" fillId="5" borderId="4" xfId="0" applyFill="1" applyBorder="1" applyAlignment="1">
      <alignment horizontal="center" vertical="center" wrapText="1"/>
    </xf>
    <xf numFmtId="0" fontId="0" fillId="5" borderId="7" xfId="0" applyFill="1" applyBorder="1" applyAlignment="1">
      <alignment horizontal="center" vertical="center" wrapText="1"/>
    </xf>
    <xf numFmtId="0" fontId="0" fillId="5" borderId="8" xfId="0" applyFill="1" applyBorder="1" applyAlignment="1">
      <alignment horizontal="center" vertical="center" wrapText="1"/>
    </xf>
    <xf numFmtId="0" fontId="5"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0" borderId="0" xfId="0" applyFill="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0"/>
  <sheetViews>
    <sheetView tabSelected="1" zoomScale="70" zoomScaleNormal="70" workbookViewId="0"/>
  </sheetViews>
  <sheetFormatPr defaultColWidth="28.85546875" defaultRowHeight="15" x14ac:dyDescent="0.25"/>
  <cols>
    <col min="1" max="1" width="7.85546875" customWidth="1"/>
    <col min="2" max="2" width="40.5703125" customWidth="1"/>
    <col min="3" max="3" width="33.7109375" bestFit="1" customWidth="1"/>
    <col min="4" max="5" width="33.85546875" bestFit="1" customWidth="1"/>
    <col min="6" max="6" width="39.28515625" bestFit="1" customWidth="1"/>
    <col min="7" max="7" width="10.140625" style="3" bestFit="1" customWidth="1"/>
    <col min="8" max="8" width="9.28515625" customWidth="1"/>
    <col min="9" max="9" width="26.7109375" bestFit="1" customWidth="1"/>
  </cols>
  <sheetData>
    <row r="1" spans="2:15" ht="16.5" thickBot="1" x14ac:dyDescent="0.3">
      <c r="I1" s="5"/>
    </row>
    <row r="2" spans="2:15" ht="27" thickBot="1" x14ac:dyDescent="0.3">
      <c r="B2" s="55" t="s">
        <v>93</v>
      </c>
      <c r="C2" s="56"/>
      <c r="D2" s="56"/>
      <c r="E2" s="56"/>
      <c r="F2" s="56"/>
      <c r="G2" s="56"/>
      <c r="H2" s="56"/>
      <c r="I2" s="57"/>
    </row>
    <row r="3" spans="2:15" ht="63.75" customHeight="1" thickBot="1" x14ac:dyDescent="0.3">
      <c r="B3" s="42" t="s">
        <v>32</v>
      </c>
      <c r="C3" s="48" t="s">
        <v>0</v>
      </c>
      <c r="D3" s="49" t="s">
        <v>1</v>
      </c>
      <c r="E3" s="49" t="s">
        <v>51</v>
      </c>
      <c r="F3" s="49" t="s">
        <v>102</v>
      </c>
      <c r="G3" s="59" t="s">
        <v>77</v>
      </c>
      <c r="H3" s="60"/>
      <c r="I3" s="50" t="s">
        <v>2</v>
      </c>
    </row>
    <row r="4" spans="2:15" ht="255.75" customHeight="1" thickBot="1" x14ac:dyDescent="0.3">
      <c r="B4" s="18" t="s">
        <v>81</v>
      </c>
      <c r="C4" s="18" t="s">
        <v>64</v>
      </c>
      <c r="D4" s="18" t="s">
        <v>50</v>
      </c>
      <c r="E4" s="18" t="s">
        <v>54</v>
      </c>
      <c r="F4" s="18" t="s">
        <v>101</v>
      </c>
      <c r="G4" s="19">
        <v>1500</v>
      </c>
      <c r="H4" s="24">
        <f t="shared" ref="H4:H9" si="0">G4/$G$30</f>
        <v>4.7550363760282769E-3</v>
      </c>
      <c r="I4" s="18"/>
    </row>
    <row r="5" spans="2:15" ht="105.75" thickBot="1" x14ac:dyDescent="0.3">
      <c r="B5" s="6" t="s">
        <v>49</v>
      </c>
      <c r="C5" s="7" t="s">
        <v>33</v>
      </c>
      <c r="D5" s="7" t="s">
        <v>40</v>
      </c>
      <c r="E5" s="7" t="s">
        <v>55</v>
      </c>
      <c r="F5" s="7" t="s">
        <v>98</v>
      </c>
      <c r="G5" s="10">
        <v>4833</v>
      </c>
      <c r="H5" s="12">
        <f t="shared" si="0"/>
        <v>1.5320727203563107E-2</v>
      </c>
      <c r="I5" s="7"/>
    </row>
    <row r="6" spans="2:15" ht="180.75" thickBot="1" x14ac:dyDescent="0.3">
      <c r="B6" s="20" t="s">
        <v>48</v>
      </c>
      <c r="C6" s="20" t="s">
        <v>46</v>
      </c>
      <c r="D6" s="20" t="s">
        <v>82</v>
      </c>
      <c r="E6" s="20" t="s">
        <v>56</v>
      </c>
      <c r="F6" s="20" t="s">
        <v>100</v>
      </c>
      <c r="G6" s="21">
        <v>13005</v>
      </c>
      <c r="H6" s="24">
        <f t="shared" si="0"/>
        <v>4.1226165380165158E-2</v>
      </c>
      <c r="I6" s="20"/>
      <c r="O6" s="22"/>
    </row>
    <row r="7" spans="2:15" ht="120.75" thickBot="1" x14ac:dyDescent="0.3">
      <c r="B7" s="7" t="s">
        <v>57</v>
      </c>
      <c r="C7" s="7" t="s">
        <v>71</v>
      </c>
      <c r="D7" s="7" t="s">
        <v>39</v>
      </c>
      <c r="E7" s="7" t="s">
        <v>58</v>
      </c>
      <c r="F7" s="7" t="s">
        <v>94</v>
      </c>
      <c r="G7" s="10">
        <v>1000</v>
      </c>
      <c r="H7" s="12">
        <f t="shared" si="0"/>
        <v>3.1700242506855179E-3</v>
      </c>
      <c r="I7" s="7" t="s">
        <v>72</v>
      </c>
    </row>
    <row r="8" spans="2:15" ht="135.75" thickBot="1" x14ac:dyDescent="0.3">
      <c r="B8" s="7" t="s">
        <v>65</v>
      </c>
      <c r="C8" s="7" t="s">
        <v>66</v>
      </c>
      <c r="D8" s="7" t="s">
        <v>67</v>
      </c>
      <c r="E8" s="7" t="s">
        <v>70</v>
      </c>
      <c r="F8" s="7" t="s">
        <v>99</v>
      </c>
      <c r="G8" s="10">
        <v>3748</v>
      </c>
      <c r="H8" s="12">
        <f t="shared" si="0"/>
        <v>1.1881250891569321E-2</v>
      </c>
      <c r="I8" s="7"/>
    </row>
    <row r="9" spans="2:15" ht="120.75" thickBot="1" x14ac:dyDescent="0.3">
      <c r="B9" s="18" t="s">
        <v>89</v>
      </c>
      <c r="C9" s="18" t="s">
        <v>68</v>
      </c>
      <c r="D9" s="18" t="s">
        <v>69</v>
      </c>
      <c r="E9" s="18" t="s">
        <v>63</v>
      </c>
      <c r="F9" s="18" t="s">
        <v>103</v>
      </c>
      <c r="G9" s="19">
        <v>8000</v>
      </c>
      <c r="H9" s="12">
        <f t="shared" si="0"/>
        <v>2.5360194005484143E-2</v>
      </c>
      <c r="I9" s="18"/>
    </row>
    <row r="10" spans="2:15" ht="90.75" thickBot="1" x14ac:dyDescent="0.3">
      <c r="B10" s="7" t="s">
        <v>35</v>
      </c>
      <c r="C10" s="7" t="s">
        <v>34</v>
      </c>
      <c r="D10" s="7" t="s">
        <v>41</v>
      </c>
      <c r="E10" s="7" t="s">
        <v>61</v>
      </c>
      <c r="F10" s="7" t="s">
        <v>83</v>
      </c>
      <c r="G10" s="9">
        <v>11115</v>
      </c>
      <c r="H10" s="12">
        <f t="shared" ref="H10:H16" si="1">G10/$G$30</f>
        <v>3.5234819546369527E-2</v>
      </c>
      <c r="I10" s="46"/>
    </row>
    <row r="11" spans="2:15" ht="165.75" thickBot="1" x14ac:dyDescent="0.3">
      <c r="B11" s="18" t="s">
        <v>59</v>
      </c>
      <c r="C11" s="18" t="s">
        <v>60</v>
      </c>
      <c r="D11" s="18" t="s">
        <v>38</v>
      </c>
      <c r="E11" s="18" t="s">
        <v>90</v>
      </c>
      <c r="F11" s="18" t="s">
        <v>96</v>
      </c>
      <c r="G11" s="19">
        <v>1276</v>
      </c>
      <c r="H11" s="24">
        <f t="shared" si="1"/>
        <v>4.0449509438747209E-3</v>
      </c>
      <c r="I11" s="18"/>
    </row>
    <row r="12" spans="2:15" ht="60.75" thickBot="1" x14ac:dyDescent="0.3">
      <c r="B12" s="13" t="s">
        <v>36</v>
      </c>
      <c r="C12" s="13" t="s">
        <v>91</v>
      </c>
      <c r="D12" s="13" t="s">
        <v>42</v>
      </c>
      <c r="E12" s="13" t="s">
        <v>62</v>
      </c>
      <c r="F12" s="13" t="s">
        <v>97</v>
      </c>
      <c r="G12" s="14">
        <v>4595</v>
      </c>
      <c r="H12" s="12">
        <f t="shared" si="1"/>
        <v>1.4566261431899954E-2</v>
      </c>
      <c r="I12" s="7"/>
    </row>
    <row r="13" spans="2:15" ht="90.75" thickBot="1" x14ac:dyDescent="0.3">
      <c r="B13" s="18" t="s">
        <v>44</v>
      </c>
      <c r="C13" s="18" t="s">
        <v>92</v>
      </c>
      <c r="D13" s="18" t="s">
        <v>45</v>
      </c>
      <c r="E13" s="18" t="s">
        <v>52</v>
      </c>
      <c r="F13" s="18" t="s">
        <v>104</v>
      </c>
      <c r="G13" s="19">
        <v>8500</v>
      </c>
      <c r="H13" s="24">
        <f t="shared" si="1"/>
        <v>2.6945206130826901E-2</v>
      </c>
      <c r="I13" s="18"/>
    </row>
    <row r="14" spans="2:15" ht="75.75" thickBot="1" x14ac:dyDescent="0.3">
      <c r="B14" s="7" t="s">
        <v>47</v>
      </c>
      <c r="C14" s="7" t="s">
        <v>37</v>
      </c>
      <c r="D14" s="7" t="s">
        <v>43</v>
      </c>
      <c r="E14" s="7" t="s">
        <v>53</v>
      </c>
      <c r="F14" s="7" t="s">
        <v>105</v>
      </c>
      <c r="G14" s="9">
        <v>10062</v>
      </c>
      <c r="H14" s="12">
        <f t="shared" si="1"/>
        <v>3.189678401039768E-2</v>
      </c>
      <c r="I14" s="7"/>
      <c r="J14" s="2"/>
    </row>
    <row r="15" spans="2:15" ht="66" customHeight="1" thickBot="1" x14ac:dyDescent="0.3">
      <c r="B15" s="18" t="s">
        <v>75</v>
      </c>
      <c r="C15" s="18" t="s">
        <v>85</v>
      </c>
      <c r="D15" s="18" t="s">
        <v>86</v>
      </c>
      <c r="E15" s="18" t="s">
        <v>87</v>
      </c>
      <c r="F15" s="25" t="s">
        <v>84</v>
      </c>
      <c r="G15" s="19">
        <v>500</v>
      </c>
      <c r="H15" s="24">
        <f t="shared" si="1"/>
        <v>1.585012125342759E-3</v>
      </c>
      <c r="I15" s="47" t="s">
        <v>72</v>
      </c>
      <c r="J15" s="2"/>
    </row>
    <row r="16" spans="2:15" ht="45.75" thickBot="1" x14ac:dyDescent="0.3">
      <c r="B16" s="7" t="s">
        <v>78</v>
      </c>
      <c r="C16" s="7" t="s">
        <v>79</v>
      </c>
      <c r="D16" s="7" t="s">
        <v>88</v>
      </c>
      <c r="E16" s="7" t="s">
        <v>80</v>
      </c>
      <c r="F16" s="7"/>
      <c r="G16" s="10">
        <v>1500</v>
      </c>
      <c r="H16" s="12">
        <f t="shared" si="1"/>
        <v>4.7550363760282769E-3</v>
      </c>
      <c r="I16" s="7"/>
      <c r="J16" s="2"/>
    </row>
    <row r="17" spans="2:12" s="1" customFormat="1" ht="15.75" thickBot="1" x14ac:dyDescent="0.3">
      <c r="B17" s="58"/>
      <c r="C17" s="58"/>
      <c r="D17" s="58"/>
      <c r="E17" s="58"/>
      <c r="F17" s="58"/>
      <c r="G17" s="58"/>
      <c r="H17" s="58"/>
      <c r="I17" s="58"/>
      <c r="J17" s="4"/>
      <c r="L17" s="4"/>
    </row>
    <row r="18" spans="2:12" s="1" customFormat="1" ht="15.75" thickBot="1" x14ac:dyDescent="0.3">
      <c r="B18" s="27" t="s">
        <v>73</v>
      </c>
      <c r="C18" s="27"/>
      <c r="D18" s="27"/>
      <c r="E18" s="27"/>
      <c r="F18" s="27"/>
      <c r="G18" s="28">
        <f>31825 + ((31825 * 40.5732)/100)</f>
        <v>44737.420899999997</v>
      </c>
      <c r="H18" s="29">
        <f>G18/$G$30</f>
        <v>0.1418187091661251</v>
      </c>
      <c r="I18" s="30"/>
      <c r="J18" s="4"/>
      <c r="K18" s="4"/>
    </row>
    <row r="19" spans="2:12" s="1" customFormat="1" ht="15.75" thickBot="1" x14ac:dyDescent="0.3">
      <c r="B19" s="31"/>
      <c r="C19" s="31"/>
      <c r="D19" s="31"/>
      <c r="E19" s="31"/>
      <c r="F19" s="31"/>
      <c r="G19" s="31"/>
      <c r="H19" s="31"/>
      <c r="I19" s="31"/>
      <c r="J19" s="4"/>
      <c r="K19" s="4"/>
    </row>
    <row r="20" spans="2:12" s="1" customFormat="1" ht="15.75" thickBot="1" x14ac:dyDescent="0.3">
      <c r="B20" s="41" t="s">
        <v>74</v>
      </c>
      <c r="C20" s="31"/>
      <c r="D20" s="31"/>
      <c r="E20" s="31"/>
      <c r="F20" s="31"/>
      <c r="G20" s="32"/>
      <c r="H20" s="33"/>
      <c r="I20" s="34"/>
      <c r="J20" s="4"/>
      <c r="K20" s="4"/>
    </row>
    <row r="21" spans="2:12" ht="45.75" thickBot="1" x14ac:dyDescent="0.3">
      <c r="B21" s="7" t="s">
        <v>3</v>
      </c>
      <c r="C21" s="7" t="s">
        <v>4</v>
      </c>
      <c r="D21" s="7" t="s">
        <v>5</v>
      </c>
      <c r="E21" s="7"/>
      <c r="F21" s="52"/>
      <c r="G21" s="10">
        <f>(21890/100*30) + (((21890/100*30) * 40.5732)/100)</f>
        <v>9231.4420439999994</v>
      </c>
      <c r="H21" s="11">
        <f t="shared" ref="H21:H28" si="2">G21/$G$30</f>
        <v>2.9263895148277881E-2</v>
      </c>
      <c r="I21" s="51" t="s">
        <v>6</v>
      </c>
      <c r="K21" s="4"/>
    </row>
    <row r="22" spans="2:12" ht="45.75" thickBot="1" x14ac:dyDescent="0.3">
      <c r="B22" s="18" t="s">
        <v>25</v>
      </c>
      <c r="C22" s="18" t="s">
        <v>7</v>
      </c>
      <c r="D22" s="18" t="s">
        <v>8</v>
      </c>
      <c r="E22" s="18"/>
      <c r="F22" s="52"/>
      <c r="G22" s="19">
        <f>23767 + ((23767 * 40.5732)/100)</f>
        <v>33410.032443999997</v>
      </c>
      <c r="H22" s="35">
        <f t="shared" si="2"/>
        <v>0.10591061306366993</v>
      </c>
      <c r="I22" s="36" t="s">
        <v>9</v>
      </c>
      <c r="K22" s="4"/>
    </row>
    <row r="23" spans="2:12" ht="75.75" thickBot="1" x14ac:dyDescent="0.3">
      <c r="B23" s="8" t="s">
        <v>29</v>
      </c>
      <c r="C23" s="8" t="s">
        <v>10</v>
      </c>
      <c r="D23" s="8" t="s">
        <v>11</v>
      </c>
      <c r="E23" s="8"/>
      <c r="F23" s="53"/>
      <c r="G23" s="9">
        <f>(88376/100*40) + (((88376/100*40) * 40.5732) / 100)</f>
        <v>49693.1884928</v>
      </c>
      <c r="H23" s="11">
        <f t="shared" si="2"/>
        <v>0.15752861261606252</v>
      </c>
      <c r="I23" s="15" t="s">
        <v>31</v>
      </c>
      <c r="K23" s="4"/>
    </row>
    <row r="24" spans="2:12" ht="75.75" thickBot="1" x14ac:dyDescent="0.3">
      <c r="B24" s="20" t="s">
        <v>12</v>
      </c>
      <c r="C24" s="20" t="s">
        <v>13</v>
      </c>
      <c r="D24" s="20" t="s">
        <v>11</v>
      </c>
      <c r="E24" s="20"/>
      <c r="F24" s="53"/>
      <c r="G24" s="21">
        <f>(114908/100*25) + (((114908/100*25) * 40.5732)/100)</f>
        <v>40382.463164000001</v>
      </c>
      <c r="H24" s="35">
        <f t="shared" si="2"/>
        <v>0.12801338753229463</v>
      </c>
      <c r="I24" s="37" t="s">
        <v>14</v>
      </c>
      <c r="K24" s="4"/>
    </row>
    <row r="25" spans="2:12" ht="45.75" thickBot="1" x14ac:dyDescent="0.3">
      <c r="B25" s="7" t="s">
        <v>15</v>
      </c>
      <c r="C25" s="7" t="s">
        <v>16</v>
      </c>
      <c r="D25" s="7" t="s">
        <v>17</v>
      </c>
      <c r="E25" s="7"/>
      <c r="F25" s="52"/>
      <c r="G25" s="10">
        <f>(24992/100*20) + (((24992/100*20) * 40.5732)/100)</f>
        <v>7026.4108287999989</v>
      </c>
      <c r="H25" s="11">
        <f t="shared" si="2"/>
        <v>2.2273892722575322E-2</v>
      </c>
      <c r="I25" s="16" t="s">
        <v>30</v>
      </c>
      <c r="K25" s="4"/>
    </row>
    <row r="26" spans="2:12" ht="60.75" thickBot="1" x14ac:dyDescent="0.3">
      <c r="B26" s="38" t="s">
        <v>18</v>
      </c>
      <c r="C26" s="38" t="s">
        <v>19</v>
      </c>
      <c r="D26" s="38" t="s">
        <v>20</v>
      </c>
      <c r="E26" s="38"/>
      <c r="F26" s="54"/>
      <c r="G26" s="23">
        <f>(96157/100*30) + (((96157/100*30) *40.5732)/100)</f>
        <v>40551.291577199998</v>
      </c>
      <c r="H26" s="35">
        <f t="shared" si="2"/>
        <v>0.12854857769634337</v>
      </c>
      <c r="I26" s="39" t="s">
        <v>9</v>
      </c>
      <c r="K26" s="4"/>
    </row>
    <row r="27" spans="2:12" ht="30.75" thickBot="1" x14ac:dyDescent="0.3">
      <c r="B27" s="7" t="s">
        <v>21</v>
      </c>
      <c r="C27" s="7" t="s">
        <v>22</v>
      </c>
      <c r="D27" s="7" t="s">
        <v>23</v>
      </c>
      <c r="E27" s="7"/>
      <c r="F27" s="52"/>
      <c r="G27" s="17">
        <f>(89853/100*5) + (((89853/100*5) * 40.5732)/100)</f>
        <v>6315.4618697999995</v>
      </c>
      <c r="H27" s="11">
        <f t="shared" si="2"/>
        <v>2.0020167281545702E-2</v>
      </c>
      <c r="I27" s="16" t="s">
        <v>24</v>
      </c>
      <c r="K27" s="4"/>
    </row>
    <row r="28" spans="2:12" ht="60.75" thickBot="1" x14ac:dyDescent="0.3">
      <c r="B28" s="18" t="s">
        <v>95</v>
      </c>
      <c r="C28" s="18" t="s">
        <v>28</v>
      </c>
      <c r="D28" s="18" t="s">
        <v>27</v>
      </c>
      <c r="E28" s="18"/>
      <c r="F28" s="52"/>
      <c r="G28" s="21">
        <f>10296 + ((10296 * 40.5732)/100)</f>
        <v>14473.416671999999</v>
      </c>
      <c r="H28" s="35">
        <f t="shared" si="2"/>
        <v>4.5881081840516078E-2</v>
      </c>
      <c r="I28" s="40" t="s">
        <v>26</v>
      </c>
      <c r="K28" s="4"/>
    </row>
    <row r="29" spans="2:12" ht="15.75" thickBot="1" x14ac:dyDescent="0.3">
      <c r="C29" s="3"/>
      <c r="G29" s="43">
        <v>315455</v>
      </c>
      <c r="H29" s="26"/>
    </row>
    <row r="30" spans="2:12" ht="15.75" thickBot="1" x14ac:dyDescent="0.3">
      <c r="F30" s="45" t="s">
        <v>76</v>
      </c>
      <c r="G30" s="44">
        <v>315455</v>
      </c>
    </row>
  </sheetData>
  <mergeCells count="3">
    <mergeCell ref="B2:I2"/>
    <mergeCell ref="B17:I17"/>
    <mergeCell ref="G3:H3"/>
  </mergeCells>
  <pageMargins left="3.937007874015748E-2" right="3.937007874015748E-2" top="0.19685039370078741" bottom="0.15748031496062992" header="0.31496062992125984" footer="0.31496062992125984"/>
  <pageSetup paperSize="9" scale="6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Carr Hill High School &amp; Sixth Form Centre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 Bell</dc:creator>
  <cp:lastModifiedBy>Ms E Hilton-Peet</cp:lastModifiedBy>
  <cp:lastPrinted>2019-06-28T08:09:03Z</cp:lastPrinted>
  <dcterms:created xsi:type="dcterms:W3CDTF">2014-06-20T13:22:48Z</dcterms:created>
  <dcterms:modified xsi:type="dcterms:W3CDTF">2019-07-19T10:52:45Z</dcterms:modified>
</cp:coreProperties>
</file>